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xr:revisionPtr xr6:coauthVersionLast="47" xr6:coauthVersionMax="47" documentId="13_ncr:1_{9ACFE126-E61F-4FE7-B354-117967BE629F}" revIDLastSave="0" xr10:uidLastSave="{00000000-0000-0000-0000-000000000000}"/>
  <workbookProtection lockStructure="1" workbookAlgorithmName="SHA-512" workbookHashValue="j27krFQGIdaUAT6oPLLhlSLxvG8xKwuEULpzQivqDIwXq1Pob9V25C0SVVhY3vzYbV4WwqN6HiMsx4ngVIitYw==" workbookSaltValue="6yZk4ibi36+ue8RHs1zjNg==" workbookSpinCount="100000"/>
  <bookViews>
    <workbookView xr2:uid="{C3D60482-EF85-4FAD-94FB-5359B38E494A}" windowHeight="11040" windowWidth="20730" xWindow="-120" yWindow="-120"/>
  </bookViews>
  <sheets>
    <sheet r:id="rId1" name="【R8.11月検針分のみ】" sheetId="3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18" i="3" l="1"/>
  <c r="C20" i="3" s="1"/>
  <c r="C22" i="3" s="1"/>
  <c r="D17" i="3"/>
  <c r="D16" i="3"/>
  <c r="E13" i="3"/>
  <c r="E12" i="3"/>
  <c r="D18" i="3" s="1"/>
  <c r="D19" i="3" s="1"/>
  <c r="D20" i="3" l="1"/>
  <c r="D22" i="3" s="1"/>
  <c r="D21" i="3" l="1"/>
  <c r="E21" i="3" s="1"/>
  <c r="E20" i="3"/>
  <c r="E22" i="3"/>
  <c r="D23" i="3" l="1"/>
  <c r="E23" i="3" s="1"/>
</calcChain>
</file>

<file path=xl/sharedStrings.xml><?xml version="1.0" encoding="utf-8"?>
<sst xmlns="http://schemas.openxmlformats.org/spreadsheetml/2006/main" count="30" uniqueCount="26">
  <si>
    <t>・検針票をご用意ください。</t>
    <rPh sb="1" eb="4">
      <t>ケンシンヒョウ</t>
    </rPh>
    <rPh sb="6" eb="8">
      <t>ヨウイ</t>
    </rPh>
    <phoneticPr fontId="3"/>
  </si>
  <si>
    <t>に数値を入力してください。</t>
    <rPh sb="1" eb="3">
      <t>スウチ</t>
    </rPh>
    <rPh sb="4" eb="6">
      <t>ニュウリョク</t>
    </rPh>
    <phoneticPr fontId="3"/>
  </si>
  <si>
    <t>①「口径」を選択してください。</t>
    <rPh sb="2" eb="4">
      <t>コウケイ</t>
    </rPh>
    <rPh sb="6" eb="8">
      <t>センタク</t>
    </rPh>
    <phoneticPr fontId="3"/>
  </si>
  <si>
    <r>
      <t>合計料金【</t>
    </r>
    <r>
      <rPr>
        <u/>
        <sz val="11"/>
        <color theme="1"/>
        <rFont val="游ゴシック"/>
        <family val="3"/>
        <charset val="128"/>
        <scheme val="minor"/>
      </rPr>
      <t>税込み</t>
    </r>
    <r>
      <rPr>
        <sz val="11"/>
        <color theme="1"/>
        <rFont val="游ゴシック"/>
        <family val="2"/>
        <charset val="128"/>
        <scheme val="minor"/>
      </rPr>
      <t>】</t>
    </r>
    <rPh sb="0" eb="2">
      <t>ゴウケイ</t>
    </rPh>
    <rPh sb="2" eb="4">
      <t>リョウキン</t>
    </rPh>
    <rPh sb="5" eb="7">
      <t>ゼイコ</t>
    </rPh>
    <phoneticPr fontId="3"/>
  </si>
  <si>
    <t>黄色部分</t>
    <rPh sb="0" eb="2">
      <t>キイロ</t>
    </rPh>
    <rPh sb="2" eb="4">
      <t>ブブン</t>
    </rPh>
    <phoneticPr fontId="3"/>
  </si>
  <si>
    <t>mm</t>
    <phoneticPr fontId="3"/>
  </si>
  <si>
    <t>㎥</t>
    <phoneticPr fontId="3"/>
  </si>
  <si>
    <t>③「水道使用量」を入力してください。</t>
    <rPh sb="2" eb="4">
      <t>スイドウ</t>
    </rPh>
    <rPh sb="4" eb="7">
      <t>シヨウリョウ</t>
    </rPh>
    <rPh sb="9" eb="11">
      <t>ニュウリョク</t>
    </rPh>
    <phoneticPr fontId="3"/>
  </si>
  <si>
    <t>④「下水排除量」を入力してください。</t>
    <rPh sb="2" eb="4">
      <t>ゲスイ</t>
    </rPh>
    <rPh sb="4" eb="6">
      <t>ハイジョ</t>
    </rPh>
    <rPh sb="6" eb="7">
      <t>リョウ</t>
    </rPh>
    <rPh sb="9" eb="11">
      <t>ニュウリョク</t>
    </rPh>
    <phoneticPr fontId="3"/>
  </si>
  <si>
    <t>②「下水道使用の有無」を選択してください。</t>
    <rPh sb="2" eb="4">
      <t>ゲスイ</t>
    </rPh>
    <rPh sb="4" eb="5">
      <t>ドウ</t>
    </rPh>
    <rPh sb="5" eb="7">
      <t>シヨウ</t>
    </rPh>
    <rPh sb="8" eb="10">
      <t>ウム</t>
    </rPh>
    <rPh sb="12" eb="14">
      <t>センタク</t>
    </rPh>
    <phoneticPr fontId="3"/>
  </si>
  <si>
    <t>　※下水道の使用がない場合、「下水排除量」は空欄になっています。</t>
    <rPh sb="2" eb="5">
      <t>ゲスイドウ</t>
    </rPh>
    <rPh sb="6" eb="8">
      <t>シヨウ</t>
    </rPh>
    <rPh sb="11" eb="13">
      <t>バアイ</t>
    </rPh>
    <rPh sb="15" eb="17">
      <t>ゲスイ</t>
    </rPh>
    <rPh sb="17" eb="19">
      <t>ハイジョ</t>
    </rPh>
    <rPh sb="19" eb="20">
      <t>リョウ</t>
    </rPh>
    <rPh sb="22" eb="24">
      <t>クウラン</t>
    </rPh>
    <phoneticPr fontId="3"/>
  </si>
  <si>
    <t>・検針票を見ながら、</t>
    <rPh sb="1" eb="4">
      <t>ケンシンヒョウ</t>
    </rPh>
    <rPh sb="5" eb="6">
      <t>ミ</t>
    </rPh>
    <phoneticPr fontId="3"/>
  </si>
  <si>
    <t>水道料金
（円）</t>
    <rPh sb="0" eb="2">
      <t>スイドウ</t>
    </rPh>
    <rPh sb="2" eb="4">
      <t>リョウキン</t>
    </rPh>
    <rPh sb="6" eb="7">
      <t>エン</t>
    </rPh>
    <phoneticPr fontId="3"/>
  </si>
  <si>
    <t>下水道使用料
（円）</t>
    <rPh sb="0" eb="3">
      <t>ゲスイドウ</t>
    </rPh>
    <rPh sb="3" eb="6">
      <t>シヨウリョウ</t>
    </rPh>
    <rPh sb="8" eb="9">
      <t>エン</t>
    </rPh>
    <phoneticPr fontId="3"/>
  </si>
  <si>
    <t>請求額合計
（円）</t>
    <rPh sb="0" eb="2">
      <t>セイキュウ</t>
    </rPh>
    <rPh sb="2" eb="3">
      <t>ガク</t>
    </rPh>
    <rPh sb="3" eb="5">
      <t>ゴウケイ</t>
    </rPh>
    <rPh sb="7" eb="8">
      <t>エン</t>
    </rPh>
    <phoneticPr fontId="3"/>
  </si>
  <si>
    <t>（改定前との差額）</t>
    <rPh sb="1" eb="3">
      <t>カイテイ</t>
    </rPh>
    <rPh sb="3" eb="4">
      <t>マエ</t>
    </rPh>
    <rPh sb="6" eb="7">
      <t>サ</t>
    </rPh>
    <rPh sb="7" eb="8">
      <t>ガク</t>
    </rPh>
    <phoneticPr fontId="3"/>
  </si>
  <si>
    <t>基本料金  [税抜き]</t>
    <rPh sb="0" eb="2">
      <t>キホン</t>
    </rPh>
    <rPh sb="2" eb="4">
      <t>リョウキン</t>
    </rPh>
    <rPh sb="7" eb="8">
      <t>ゼイ</t>
    </rPh>
    <rPh sb="8" eb="9">
      <t>ヌ</t>
    </rPh>
    <phoneticPr fontId="3"/>
  </si>
  <si>
    <t>従量料金  [税抜き]</t>
    <rPh sb="0" eb="2">
      <t>ジュウリョウ</t>
    </rPh>
    <rPh sb="2" eb="4">
      <t>リョウキン</t>
    </rPh>
    <phoneticPr fontId="3"/>
  </si>
  <si>
    <t>合計料金  [税抜き]</t>
    <rPh sb="0" eb="2">
      <t>ゴウケイ</t>
    </rPh>
    <rPh sb="2" eb="4">
      <t>リョウキン</t>
    </rPh>
    <phoneticPr fontId="3"/>
  </si>
  <si>
    <t>【検針票サンプル】</t>
    <rPh sb="1" eb="4">
      <t>ケンシンヒョウ</t>
    </rPh>
    <phoneticPr fontId="3"/>
  </si>
  <si>
    <t xml:space="preserve">※　令和8年10月1日付け下水道使用料改定反映版  </t>
    <rPh sb="2" eb="4">
      <t>レイワ</t>
    </rPh>
    <rPh sb="5" eb="6">
      <t>ネン</t>
    </rPh>
    <rPh sb="8" eb="9">
      <t>ガツ</t>
    </rPh>
    <rPh sb="10" eb="11">
      <t>ニチ</t>
    </rPh>
    <rPh sb="11" eb="12">
      <t>ツ</t>
    </rPh>
    <rPh sb="13" eb="16">
      <t>ゲスイドウ</t>
    </rPh>
    <rPh sb="16" eb="19">
      <t>シヨウリョウ</t>
    </rPh>
    <rPh sb="19" eb="21">
      <t>カイテイ</t>
    </rPh>
    <rPh sb="21" eb="23">
      <t>ハンエイ</t>
    </rPh>
    <rPh sb="23" eb="24">
      <t>バン</t>
    </rPh>
    <phoneticPr fontId="3"/>
  </si>
  <si>
    <t>※  簡易計算のため、実際の請求額とは異なる場合があります。</t>
    <rPh sb="3" eb="5">
      <t>カンイ</t>
    </rPh>
    <rPh sb="5" eb="7">
      <t>ケイサン</t>
    </rPh>
    <rPh sb="11" eb="13">
      <t>ジッサイ</t>
    </rPh>
    <rPh sb="14" eb="16">
      <t>セイキュウ</t>
    </rPh>
    <rPh sb="16" eb="17">
      <t>ガク</t>
    </rPh>
    <rPh sb="19" eb="20">
      <t>コト</t>
    </rPh>
    <rPh sb="22" eb="24">
      <t>バアイ</t>
    </rPh>
    <phoneticPr fontId="3"/>
  </si>
  <si>
    <t>※  通常（2か月に1度）請求の場合の金額になります。</t>
    <rPh sb="3" eb="5">
      <t>ツウジョウ</t>
    </rPh>
    <rPh sb="8" eb="9">
      <t>ゲツ</t>
    </rPh>
    <rPh sb="11" eb="12">
      <t>ド</t>
    </rPh>
    <rPh sb="13" eb="15">
      <t>セイキュウ</t>
    </rPh>
    <rPh sb="16" eb="18">
      <t>バアイ</t>
    </rPh>
    <rPh sb="19" eb="21">
      <t>キンガク</t>
    </rPh>
    <phoneticPr fontId="3"/>
  </si>
  <si>
    <t>改定前適用</t>
    <rPh sb="0" eb="2">
      <t>カイテイ</t>
    </rPh>
    <rPh sb="2" eb="3">
      <t>マエ</t>
    </rPh>
    <rPh sb="3" eb="5">
      <t>テキヨウ</t>
    </rPh>
    <phoneticPr fontId="3"/>
  </si>
  <si>
    <t>改定後適用</t>
    <rPh sb="0" eb="2">
      <t>カイテイ</t>
    </rPh>
    <rPh sb="2" eb="3">
      <t>ゴ</t>
    </rPh>
    <rPh sb="3" eb="5">
      <t>テキヨウ</t>
    </rPh>
    <phoneticPr fontId="3"/>
  </si>
  <si>
    <r>
      <rPr>
        <b/>
        <sz val="14"/>
        <color rgb="FFFF0000"/>
        <rFont val="游ゴシック"/>
        <family val="3"/>
        <charset val="128"/>
        <scheme val="minor"/>
      </rPr>
      <t>【</t>
    </r>
    <r>
      <rPr>
        <b/>
        <u/>
        <sz val="14"/>
        <color rgb="FFFF0000"/>
        <rFont val="游ゴシック"/>
        <family val="3"/>
        <charset val="128"/>
        <scheme val="minor"/>
      </rPr>
      <t>令和8年11月検針・請求分のみ</t>
    </r>
    <r>
      <rPr>
        <b/>
        <sz val="14"/>
        <color rgb="FFFF0000"/>
        <rFont val="游ゴシック"/>
        <family val="3"/>
        <charset val="128"/>
        <scheme val="minor"/>
      </rPr>
      <t>】</t>
    </r>
    <r>
      <rPr>
        <b/>
        <sz val="14"/>
        <color theme="1"/>
        <rFont val="游ゴシック"/>
        <family val="3"/>
        <charset val="128"/>
        <scheme val="minor"/>
      </rPr>
      <t>水道料金・下水道使用料計算シミュレーション（一般用・</t>
    </r>
    <r>
      <rPr>
        <b/>
        <u/>
        <sz val="14"/>
        <color theme="9" tint="-0.249977111117893"/>
        <rFont val="游ゴシック"/>
        <family val="3"/>
        <charset val="128"/>
        <scheme val="minor"/>
      </rPr>
      <t>２か月分</t>
    </r>
    <r>
      <rPr>
        <b/>
        <sz val="14"/>
        <color theme="1"/>
        <rFont val="游ゴシック"/>
        <family val="3"/>
        <charset val="128"/>
        <scheme val="minor"/>
      </rPr>
      <t>）</t>
    </r>
    <rPh sb="1" eb="3">
      <t>レイワ</t>
    </rPh>
    <rPh sb="4" eb="5">
      <t>ネン</t>
    </rPh>
    <rPh sb="7" eb="10">
      <t>ガツケンシン</t>
    </rPh>
    <rPh sb="11" eb="14">
      <t>セイキュウブン</t>
    </rPh>
    <rPh sb="17" eb="19">
      <t>スイドウ</t>
    </rPh>
    <rPh sb="19" eb="21">
      <t>リョウキン</t>
    </rPh>
    <rPh sb="22" eb="25">
      <t>ゲスイドウ</t>
    </rPh>
    <rPh sb="25" eb="28">
      <t>シヨウリョウ</t>
    </rPh>
    <rPh sb="28" eb="30">
      <t>ケイサン</t>
    </rPh>
    <rPh sb="39" eb="42">
      <t>イッパンヨウ</t>
    </rPh>
    <rPh sb="45" eb="46">
      <t>ゲツ</t>
    </rPh>
    <rPh sb="46" eb="4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</si>
</sst>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\(\+\ 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/>
      <sz val="14"/>
      <color theme="9" tint="-0.24997711111789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 diagonalDown="1">
      <left style="double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Down="1">
      <left style="double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shrinkToFit="1"/>
    </xf>
    <xf numFmtId="178" fontId="2" fillId="0" borderId="10" xfId="1" applyNumberFormat="1" applyFont="1" applyBorder="1" applyAlignment="1" applyProtection="1">
      <alignment vertical="top" shrinkToFit="1"/>
      <protection hidden="1"/>
    </xf>
    <xf numFmtId="0" fontId="0" fillId="3" borderId="1" xfId="0" applyFill="1" applyBorder="1" applyAlignment="1">
      <alignment shrinkToFit="1"/>
    </xf>
    <xf numFmtId="176" fontId="1" fillId="0" borderId="1" xfId="1" applyNumberFormat="1" applyFont="1" applyFill="1" applyBorder="1" applyAlignment="1" applyProtection="1">
      <alignment shrinkToFit="1"/>
      <protection hidden="1"/>
    </xf>
    <xf numFmtId="176" fontId="0" fillId="0" borderId="9" xfId="1" applyNumberFormat="1" applyFont="1" applyBorder="1" applyAlignment="1" applyProtection="1">
      <alignment shrinkToFit="1"/>
      <protection hidden="1"/>
    </xf>
    <xf numFmtId="0" fontId="0" fillId="3" borderId="3" xfId="0" applyFill="1" applyBorder="1" applyAlignment="1">
      <alignment shrinkToFit="1"/>
    </xf>
    <xf numFmtId="176" fontId="1" fillId="0" borderId="3" xfId="0" applyNumberFormat="1" applyFont="1" applyBorder="1" applyAlignment="1">
      <alignment shrinkToFit="1"/>
    </xf>
    <xf numFmtId="176" fontId="0" fillId="0" borderId="11" xfId="0" applyNumberFormat="1" applyBorder="1" applyAlignment="1">
      <alignment shrinkToFit="1"/>
    </xf>
    <xf numFmtId="176" fontId="0" fillId="0" borderId="4" xfId="0" applyNumberFormat="1" applyBorder="1" applyAlignment="1">
      <alignment shrinkToFit="1"/>
    </xf>
    <xf numFmtId="0" fontId="0" fillId="3" borderId="7" xfId="0" applyFill="1" applyBorder="1" applyAlignment="1">
      <alignment shrinkToFit="1"/>
    </xf>
    <xf numFmtId="176" fontId="1" fillId="0" borderId="7" xfId="0" applyNumberFormat="1" applyFont="1" applyBorder="1" applyAlignment="1">
      <alignment shrinkToFit="1"/>
    </xf>
    <xf numFmtId="176" fontId="0" fillId="0" borderId="12" xfId="0" applyNumberFormat="1" applyBorder="1" applyAlignment="1">
      <alignment shrinkToFit="1"/>
    </xf>
    <xf numFmtId="0" fontId="2" fillId="3" borderId="5" xfId="0" applyFont="1" applyFill="1" applyBorder="1" applyAlignment="1">
      <alignment horizontal="right" vertical="top" shrinkToFit="1"/>
    </xf>
    <xf numFmtId="176" fontId="1" fillId="0" borderId="5" xfId="1" applyNumberFormat="1" applyFont="1" applyFill="1" applyBorder="1" applyAlignment="1" applyProtection="1">
      <alignment vertical="top" shrinkToFit="1"/>
      <protection hidden="1"/>
    </xf>
    <xf numFmtId="0" fontId="2" fillId="3" borderId="3" xfId="0" applyFont="1" applyFill="1" applyBorder="1" applyAlignment="1">
      <alignment horizontal="right" vertical="top" shrinkToFit="1"/>
    </xf>
    <xf numFmtId="176" fontId="1" fillId="0" borderId="3" xfId="0" applyNumberFormat="1" applyFont="1" applyBorder="1" applyAlignment="1">
      <alignment vertical="top" shrinkToFit="1"/>
    </xf>
    <xf numFmtId="178" fontId="2" fillId="0" borderId="11" xfId="0" applyNumberFormat="1" applyFont="1" applyBorder="1" applyAlignment="1">
      <alignment vertical="top" shrinkToFit="1"/>
    </xf>
    <xf numFmtId="178" fontId="2" fillId="0" borderId="4" xfId="0" applyNumberFormat="1" applyFont="1" applyBorder="1" applyAlignment="1">
      <alignment vertical="top" shrinkToFit="1"/>
    </xf>
    <xf numFmtId="176" fontId="1" fillId="0" borderId="5" xfId="0" applyNumberFormat="1" applyFont="1" applyBorder="1" applyAlignment="1">
      <alignment vertical="top" shrinkToFit="1"/>
    </xf>
    <xf numFmtId="178" fontId="2" fillId="0" borderId="10" xfId="0" applyNumberFormat="1" applyFont="1" applyBorder="1" applyAlignment="1">
      <alignment vertical="top" shrinkToFit="1"/>
    </xf>
    <xf numFmtId="0" fontId="6" fillId="0" borderId="0" xfId="0" applyFont="1" applyAlignment="1">
      <alignment horizontal="right" vertical="center"/>
    </xf>
    <xf numFmtId="176" fontId="5" fillId="4" borderId="8" xfId="0" applyNumberFormat="1" applyFont="1" applyFill="1" applyBorder="1" applyAlignment="1">
      <alignment shrinkToFit="1"/>
    </xf>
    <xf numFmtId="178" fontId="9" fillId="4" borderId="6" xfId="0" applyNumberFormat="1" applyFont="1" applyFill="1" applyBorder="1" applyAlignment="1">
      <alignment vertical="top" shrinkToFit="1"/>
    </xf>
    <xf numFmtId="177" fontId="6" fillId="2" borderId="0" xfId="0" applyNumberFormat="1" applyFont="1" applyFill="1" applyProtection="1">
      <alignment vertical="center"/>
      <protection locked="0"/>
    </xf>
    <xf numFmtId="177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0" xfId="0" applyNumberFormat="1" applyFont="1" applyFill="1" applyProtection="1">
      <alignment vertical="center"/>
      <protection locked="0"/>
    </xf>
    <xf numFmtId="176" fontId="11" fillId="5" borderId="0" xfId="0" applyNumberFormat="1" applyFont="1" applyFill="1">
      <alignment vertical="center"/>
    </xf>
    <xf numFmtId="176" fontId="1" fillId="0" borderId="1" xfId="1" applyNumberFormat="1" applyFont="1" applyFill="1" applyBorder="1" applyAlignment="1" applyProtection="1">
      <alignment horizontal="right" shrinkToFit="1"/>
      <protection hidden="1"/>
    </xf>
    <xf numFmtId="0" fontId="8" fillId="0" borderId="0" xfId="0" applyFont="1" applyAlignment="1">
      <alignment horizontal="center" vertical="center"/>
    </xf>
    <xf numFmtId="176" fontId="0" fillId="0" borderId="13" xfId="0" applyNumberFormat="1" applyBorder="1" applyAlignment="1">
      <alignment horizontal="right" vertical="center" shrinkToFit="1"/>
    </xf>
    <xf numFmtId="176" fontId="0" fillId="0" borderId="14" xfId="0" applyNumberFormat="1" applyBorder="1" applyAlignment="1">
      <alignment horizontal="right" vertical="center" shrinkToFit="1"/>
    </xf>
    <xf numFmtId="178" fontId="2" fillId="0" borderId="13" xfId="1" applyNumberFormat="1" applyFont="1" applyBorder="1" applyAlignment="1" applyProtection="1">
      <alignment horizontal="center" vertical="center" shrinkToFit="1"/>
      <protection hidden="1"/>
    </xf>
    <xf numFmtId="178" fontId="2" fillId="0" borderId="14" xfId="1" applyNumberFormat="1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11210</xdr:colOff>
      <xdr:row>4</xdr:row>
      <xdr:rowOff>56029</xdr:rowOff>
    </xdr:from>
    <xdr:to>
      <xdr:col>11</xdr:col>
      <xdr:colOff>1030944</xdr:colOff>
      <xdr:row>25</xdr:row>
      <xdr:rowOff>123265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A9C2743-FC4C-4DF9-86E7-E9EBB9CAFECF}"/>
            </a:ext>
          </a:extLst>
        </xdr:cNvPr>
        <xdr:cNvGrpSpPr/>
      </xdr:nvGrpSpPr>
      <xdr:grpSpPr>
        <a:xfrm>
          <a:off x="4705674" y="1117386"/>
          <a:ext cx="4421520" cy="5115486"/>
          <a:chOff x="4840945" y="1120588"/>
          <a:chExt cx="4437528" cy="5098677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A4601F75-C4D4-311F-968D-A2214AD8633C}"/>
              </a:ext>
            </a:extLst>
          </xdr:cNvPr>
          <xdr:cNvGrpSpPr/>
        </xdr:nvGrpSpPr>
        <xdr:grpSpPr>
          <a:xfrm>
            <a:off x="4840945" y="1120588"/>
            <a:ext cx="4437528" cy="5098677"/>
            <a:chOff x="1504950" y="114300"/>
            <a:chExt cx="4538381" cy="4105275"/>
          </a:xfrm>
        </xdr:grpSpPr>
        <xdr:pic>
          <xdr:nvPicPr>
            <xdr:cNvPr id="12" name="図 11" descr="20260108_3">
              <a:extLst>
                <a:ext uri="{FF2B5EF4-FFF2-40B4-BE49-F238E27FC236}">
                  <a16:creationId xmlns:a16="http://schemas.microsoft.com/office/drawing/2014/main" id="{779833CE-9A1C-16DF-15B0-009711B94B28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29931"/>
            <a:stretch/>
          </xdr:blipFill>
          <xdr:spPr bwMode="auto">
            <a:xfrm>
              <a:off x="1504950" y="114300"/>
              <a:ext cx="4538381" cy="4105275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8FC67578-CBDD-989D-E1FE-23D894AE607D}"/>
                </a:ext>
              </a:extLst>
            </xdr:cNvPr>
            <xdr:cNvSpPr txBox="1"/>
          </xdr:nvSpPr>
          <xdr:spPr>
            <a:xfrm>
              <a:off x="2133599" y="3038474"/>
              <a:ext cx="3743325" cy="295275"/>
            </a:xfrm>
            <a:prstGeom prst="rect">
              <a:avLst/>
            </a:prstGeom>
            <a:solidFill>
              <a:schemeClr val="lt1"/>
            </a:solidFill>
            <a:ln w="635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4A2DB1DE-3A2C-D0E3-85AE-18A100BDD6C8}"/>
              </a:ext>
            </a:extLst>
          </xdr:cNvPr>
          <xdr:cNvSpPr/>
        </xdr:nvSpPr>
        <xdr:spPr>
          <a:xfrm>
            <a:off x="4989372" y="3675529"/>
            <a:ext cx="2022101" cy="358587"/>
          </a:xfrm>
          <a:prstGeom prst="roundRect">
            <a:avLst/>
          </a:prstGeom>
          <a:noFill/>
          <a:ln w="2540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F2F2C7BA-0CDB-7577-F921-CFD461A087B6}"/>
              </a:ext>
            </a:extLst>
          </xdr:cNvPr>
          <xdr:cNvSpPr/>
        </xdr:nvSpPr>
        <xdr:spPr>
          <a:xfrm>
            <a:off x="7537639" y="2342029"/>
            <a:ext cx="1596081" cy="211738"/>
          </a:xfrm>
          <a:prstGeom prst="roundRect">
            <a:avLst/>
          </a:prstGeom>
          <a:noFill/>
          <a:ln w="2540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吹き出し: 四角形 6">
            <a:extLst>
              <a:ext uri="{FF2B5EF4-FFF2-40B4-BE49-F238E27FC236}">
                <a16:creationId xmlns:a16="http://schemas.microsoft.com/office/drawing/2014/main" id="{8FA9958F-CFE3-D3D0-F076-C93590A1F3D1}"/>
              </a:ext>
            </a:extLst>
          </xdr:cNvPr>
          <xdr:cNvSpPr/>
        </xdr:nvSpPr>
        <xdr:spPr>
          <a:xfrm>
            <a:off x="8135471" y="2790265"/>
            <a:ext cx="896472" cy="392206"/>
          </a:xfrm>
          <a:prstGeom prst="wedgeRectCallout">
            <a:avLst>
              <a:gd name="adj1" fmla="val 17308"/>
              <a:gd name="adj2" fmla="val -135136"/>
            </a:avLst>
          </a:prstGeom>
          <a:solidFill>
            <a:schemeClr val="bg1"/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kumimoji="1" lang="ja-JP" altLang="en-US" sz="1100" b="1">
                <a:solidFill>
                  <a:schemeClr val="accent6">
                    <a:lumMod val="75000"/>
                  </a:schemeClr>
                </a:solidFill>
              </a:rPr>
              <a:t>①</a:t>
            </a:r>
            <a:r>
              <a:rPr kumimoji="1" lang="ja-JP" altLang="en-US" sz="1100" b="1" baseline="0">
                <a:solidFill>
                  <a:schemeClr val="accent6">
                    <a:lumMod val="75000"/>
                  </a:schemeClr>
                </a:solidFill>
              </a:rPr>
              <a:t>  </a:t>
            </a:r>
            <a:r>
              <a:rPr kumimoji="1" lang="ja-JP" altLang="en-US" sz="1100" b="1">
                <a:solidFill>
                  <a:schemeClr val="accent6">
                    <a:lumMod val="75000"/>
                  </a:schemeClr>
                </a:solidFill>
              </a:rPr>
              <a:t>口径</a:t>
            </a:r>
          </a:p>
        </xdr:txBody>
      </xdr:sp>
      <xdr:sp macro="" textlink="">
        <xdr:nvSpPr>
          <xdr:cNvPr id="8" name="吹き出し: 四角形 7">
            <a:extLst>
              <a:ext uri="{FF2B5EF4-FFF2-40B4-BE49-F238E27FC236}">
                <a16:creationId xmlns:a16="http://schemas.microsoft.com/office/drawing/2014/main" id="{793259A5-3D14-A42E-72B3-3D5726F9ED52}"/>
              </a:ext>
            </a:extLst>
          </xdr:cNvPr>
          <xdr:cNvSpPr/>
        </xdr:nvSpPr>
        <xdr:spPr>
          <a:xfrm>
            <a:off x="7182973" y="3451412"/>
            <a:ext cx="1512791" cy="358588"/>
          </a:xfrm>
          <a:prstGeom prst="wedgeRectCallout">
            <a:avLst>
              <a:gd name="adj1" fmla="val -69810"/>
              <a:gd name="adj2" fmla="val 30383"/>
            </a:avLst>
          </a:prstGeom>
          <a:solidFill>
            <a:schemeClr val="bg1"/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kumimoji="1" lang="ja-JP" altLang="en-US" sz="1100" b="1">
                <a:solidFill>
                  <a:schemeClr val="accent6">
                    <a:lumMod val="75000"/>
                  </a:schemeClr>
                </a:solidFill>
              </a:rPr>
              <a:t>③  水道使用量</a:t>
            </a:r>
          </a:p>
        </xdr:txBody>
      </xdr:sp>
      <xdr:sp macro="" textlink="">
        <xdr:nvSpPr>
          <xdr:cNvPr id="9" name="吹き出し: 四角形 8">
            <a:extLst>
              <a:ext uri="{FF2B5EF4-FFF2-40B4-BE49-F238E27FC236}">
                <a16:creationId xmlns:a16="http://schemas.microsoft.com/office/drawing/2014/main" id="{83E0EAB9-8F16-D495-1CFE-E67F3C66F8F2}"/>
              </a:ext>
            </a:extLst>
          </xdr:cNvPr>
          <xdr:cNvSpPr/>
        </xdr:nvSpPr>
        <xdr:spPr>
          <a:xfrm>
            <a:off x="7182970" y="3866030"/>
            <a:ext cx="1512791" cy="358588"/>
          </a:xfrm>
          <a:prstGeom prst="wedgeRectCallout">
            <a:avLst>
              <a:gd name="adj1" fmla="val -69536"/>
              <a:gd name="adj2" fmla="val -19154"/>
            </a:avLst>
          </a:prstGeom>
          <a:solidFill>
            <a:schemeClr val="bg1"/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kumimoji="1" lang="ja-JP" altLang="en-US" sz="1100" b="1">
                <a:solidFill>
                  <a:schemeClr val="accent6">
                    <a:lumMod val="75000"/>
                  </a:schemeClr>
                </a:solidFill>
              </a:rPr>
              <a:t>④  下水排除量</a:t>
            </a:r>
          </a:p>
        </xdr:txBody>
      </xdr:sp>
      <xdr:sp macro="" textlink="">
        <xdr:nvSpPr>
          <xdr:cNvPr id="10" name="吹き出し: 四角形 9">
            <a:extLst>
              <a:ext uri="{FF2B5EF4-FFF2-40B4-BE49-F238E27FC236}">
                <a16:creationId xmlns:a16="http://schemas.microsoft.com/office/drawing/2014/main" id="{2ED80E48-E62A-FFB0-59B1-AAC7E2EC1754}"/>
              </a:ext>
            </a:extLst>
          </xdr:cNvPr>
          <xdr:cNvSpPr/>
        </xdr:nvSpPr>
        <xdr:spPr>
          <a:xfrm>
            <a:off x="5244353" y="4157382"/>
            <a:ext cx="1512791" cy="291353"/>
          </a:xfrm>
          <a:prstGeom prst="wedgeRectCallout">
            <a:avLst>
              <a:gd name="adj1" fmla="val 33428"/>
              <a:gd name="adj2" fmla="val -119635"/>
            </a:avLst>
          </a:prstGeom>
          <a:solidFill>
            <a:schemeClr val="bg1"/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kumimoji="1" lang="ja-JP" altLang="en-US" sz="1100" b="1">
                <a:solidFill>
                  <a:schemeClr val="accent6">
                    <a:lumMod val="75000"/>
                  </a:schemeClr>
                </a:solidFill>
              </a:rPr>
              <a:t>②  下水道使用の有無</a:t>
            </a:r>
          </a:p>
        </xdr:txBody>
      </xdr:sp>
    </xdr:grpSp>
    <xdr:clientData/>
  </xdr:twoCellAnchor>
  <xdr:twoCellAnchor>
    <xdr:from>
      <xdr:col>0</xdr:col>
      <xdr:colOff>134470</xdr:colOff>
      <xdr:row>1</xdr:row>
      <xdr:rowOff>11204</xdr:rowOff>
    </xdr:from>
    <xdr:to>
      <xdr:col>7</xdr:col>
      <xdr:colOff>44823</xdr:colOff>
      <xdr:row>2</xdr:row>
      <xdr:rowOff>134470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D64E43-9DD5-4B92-D991-689012CBA497}"/>
            </a:ext>
          </a:extLst>
        </xdr:cNvPr>
        <xdr:cNvSpPr txBox="1"/>
      </xdr:nvSpPr>
      <xdr:spPr>
        <a:xfrm>
          <a:off x="134470" y="324969"/>
          <a:ext cx="5423647" cy="459442"/>
        </a:xfrm>
        <a:prstGeom prst="rect">
          <a:avLst/>
        </a:prstGeom>
        <a:solidFill>
          <a:schemeClr val="lt1"/>
        </a:solidFill>
        <a:ln w="28575" cmpd="dbl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このシミュレーション表は、</a:t>
          </a:r>
          <a:r>
            <a:rPr kumimoji="1" lang="ja-JP" altLang="en-US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kumimoji="1" lang="ja-JP" altLang="en-US" sz="12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月検針・請求分にのみ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適用されます。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12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月検針・請求分以降については別ファイルをご活用ください。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2DB9-E763-43EE-8F4C-96319FA0AB57}">
  <sheetPr>
    <pageSetUpPr fitToPage="1"/>
  </sheetPr>
  <dimension ref="A1:L26"/>
  <sheetViews>
    <sheetView showGridLines="0" showZeros="0" tabSelected="1" view="pageBreakPreview" zoomScale="70" zoomScaleNormal="85" zoomScaleSheetLayoutView="70" workbookViewId="0">
      <selection activeCell="E7" sqref="E7"/>
    </sheetView>
  </sheetViews>
  <sheetFormatPr defaultRowHeight="18.75" x14ac:dyDescent="0.4"/>
  <cols>
    <col min="1" max="1" width="1.875" customWidth="1"/>
    <col min="2" max="2" width="17.125" customWidth="1"/>
    <col min="3" max="5" width="12.625" customWidth="1"/>
    <col min="6" max="6" width="4.5" customWidth="1"/>
    <col min="12" max="12" width="15" customWidth="1"/>
  </cols>
  <sheetData>
    <row r="1" spans="1:12" ht="24.75" customHeight="1" x14ac:dyDescent="0.4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6.2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0" t="s">
        <v>20</v>
      </c>
    </row>
    <row r="3" spans="1:12" ht="10.5" customHeight="1" x14ac:dyDescent="0.4"/>
    <row r="4" spans="1:12" ht="21.75" customHeight="1" x14ac:dyDescent="0.4">
      <c r="A4" t="s">
        <v>0</v>
      </c>
      <c r="B4" s="3"/>
      <c r="G4" t="s">
        <v>19</v>
      </c>
    </row>
    <row r="5" spans="1:12" ht="21.75" customHeight="1" x14ac:dyDescent="0.4">
      <c r="A5" s="3" t="s">
        <v>11</v>
      </c>
      <c r="B5" s="3"/>
      <c r="C5" s="1" t="s">
        <v>4</v>
      </c>
      <c r="D5" t="s">
        <v>1</v>
      </c>
    </row>
    <row r="6" spans="1:12" ht="13.5" customHeight="1" x14ac:dyDescent="0.4">
      <c r="A6" s="3"/>
      <c r="B6" s="3"/>
    </row>
    <row r="7" spans="1:12" ht="21.75" customHeight="1" x14ac:dyDescent="0.4">
      <c r="A7" s="3"/>
      <c r="B7" s="3" t="s">
        <v>2</v>
      </c>
      <c r="E7" s="33"/>
      <c r="F7" t="s">
        <v>5</v>
      </c>
    </row>
    <row r="8" spans="1:12" ht="21.75" customHeight="1" x14ac:dyDescent="0.4">
      <c r="A8" s="3"/>
      <c r="B8" s="3" t="s">
        <v>9</v>
      </c>
      <c r="E8" s="34"/>
    </row>
    <row r="9" spans="1:12" ht="18" customHeight="1" x14ac:dyDescent="0.4">
      <c r="A9" s="3"/>
      <c r="B9" s="3" t="s">
        <v>10</v>
      </c>
      <c r="E9" s="2"/>
    </row>
    <row r="10" spans="1:12" ht="21.75" customHeight="1" x14ac:dyDescent="0.4">
      <c r="A10" s="3"/>
      <c r="B10" s="3" t="s">
        <v>7</v>
      </c>
      <c r="E10" s="35"/>
      <c r="F10" t="s">
        <v>6</v>
      </c>
    </row>
    <row r="11" spans="1:12" ht="21.75" customHeight="1" x14ac:dyDescent="0.4">
      <c r="A11" s="3"/>
      <c r="B11" s="3" t="s">
        <v>8</v>
      </c>
      <c r="E11" s="35"/>
      <c r="F11" t="s">
        <v>6</v>
      </c>
    </row>
    <row r="12" spans="1:12" ht="21.75" hidden="1" customHeight="1" x14ac:dyDescent="0.4">
      <c r="A12" s="3"/>
      <c r="B12" s="3"/>
      <c r="D12" t="s">
        <v>23</v>
      </c>
      <c r="E12" s="36">
        <f>ROUNDUP(E11/2,0)</f>
        <v>0</v>
      </c>
    </row>
    <row r="13" spans="1:12" ht="21.75" hidden="1" customHeight="1" x14ac:dyDescent="0.4">
      <c r="A13" s="3"/>
      <c r="B13" s="3"/>
      <c r="D13" t="s">
        <v>24</v>
      </c>
      <c r="E13" s="36">
        <f>ROUNDDOWN(E11/2,0)</f>
        <v>0</v>
      </c>
    </row>
    <row r="14" spans="1:12" ht="12.75" customHeight="1" x14ac:dyDescent="0.4"/>
    <row r="15" spans="1:12" ht="33" customHeight="1" x14ac:dyDescent="0.4">
      <c r="B15" s="6"/>
      <c r="C15" s="8" t="s">
        <v>12</v>
      </c>
      <c r="D15" s="9" t="s">
        <v>13</v>
      </c>
      <c r="E15" s="7" t="s">
        <v>14</v>
      </c>
    </row>
    <row r="16" spans="1:12" ht="23.25" customHeight="1" x14ac:dyDescent="0.4">
      <c r="B16" s="12" t="s">
        <v>16</v>
      </c>
      <c r="C16" s="37" t="str">
        <f>IF(E7=13,500,IF(E7=20,760,IF(E7=25,1700,IF(E7=30,3100,IF(E7=40,5900,IF(E7=50,11000,IF(E7=75,23000,IF(E7=100,37000,IF(E7=150,80000,"")))))))))</f>
        <v/>
      </c>
      <c r="D16" s="10" t="str">
        <f>IF($E$8="有",857,"")</f>
        <v/>
      </c>
      <c r="E16" s="39"/>
    </row>
    <row r="17" spans="2:5" ht="23.25" customHeight="1" x14ac:dyDescent="0.4">
      <c r="B17" s="22" t="s">
        <v>15</v>
      </c>
      <c r="C17" s="23"/>
      <c r="D17" s="11" t="str">
        <f>IF($E$8="有",857-400,"")</f>
        <v/>
      </c>
      <c r="E17" s="40"/>
    </row>
    <row r="18" spans="2:5" ht="23.25" customHeight="1" x14ac:dyDescent="0.4">
      <c r="B18" s="12" t="s">
        <v>17</v>
      </c>
      <c r="C18" s="13">
        <f>IF($E$10&lt;=16,60*$E$10,IF(AND($E$10&gt;=17,$E$10&lt;=30),((85*$E$10)-400),IF(AND($E$10&gt;=31,$E$10&lt;=60),((125*$E$10)-1600),IF(AND($E$10&gt;=61,$E$10&lt;=100),((185*$E$10)-5200),IF(AND($E$10&gt;=101,$E$10&lt;=300),((240*$E$10)-10700),IF(AND($E$10&gt;=301,$E$10&lt;=500),((300*$E$10)-28700),IF($E$10&gt;=501,((350*$E$10)-53700))))))))</f>
        <v>0</v>
      </c>
      <c r="D18" s="14">
        <f>IF($E$12&lt;=10,45*$E$12,IF(AND($E$12&gt;=11,$E$12&lt;=20),((80*$E$12)-350),IF(AND($E$12&gt;=21,$E$12&lt;=30),((105*$E$12)-850),IF(AND($E$12&gt;=31,$E$12&lt;=50),((130*$E$12)-1600),IF(AND($E$12&gt;=51,$E$12&lt;=200),((150*$E$12)-2600),IF(AND($E$12&gt;=201,$E$12&lt;=500),((175*$E$12)-7600),IF($E$12&gt;=501,((190*$E$12)-15100))))))))+IF($E$13&lt;=10,50*$E$13,IF(AND($E$13&gt;=11,$E$13&lt;=20),((90*$E$13)-400),IF(AND($E$13&gt;=21,$E$13&lt;=30),((119*$E$13)-980),IF(AND($E$13&gt;=31,$E$13&lt;=50),((147*$E$13)-1820),IF(AND($E$13&gt;=51,$E$13&lt;=200),((170*$E$13)-2970),IF(AND($E$13&gt;=201,$E$13&lt;=500),((198*$E$13)-8570),IF($E$13&gt;=501,((215*$E$13)-17070))))))))</f>
        <v>0</v>
      </c>
      <c r="E18" s="41"/>
    </row>
    <row r="19" spans="2:5" ht="23.25" customHeight="1" x14ac:dyDescent="0.4">
      <c r="B19" s="22" t="s">
        <v>15</v>
      </c>
      <c r="C19" s="23"/>
      <c r="D19" s="11">
        <f>D18-IF($E$11&lt;=20,45*$E$11,IF(AND($E$11&gt;=21,$E$11&lt;=40),((80*$E$11)-700),IF(AND($E$11&gt;=41,$E$11&lt;=60),((105*$E$11)-1700),IF(AND($E$11&gt;=61,$E$11&lt;=100),((130*$E$11)-3200),IF(AND($E$11&gt;=101,$E$11&lt;=400),((150*$E$11)-5200),IF(AND($E$11&gt;=401,$E$11&lt;=1000),((175*$E$11)-15200),IF($E$11&gt;=1001,((190*$E$11)-30200))))))))</f>
        <v>0</v>
      </c>
      <c r="E19" s="42"/>
    </row>
    <row r="20" spans="2:5" ht="23.25" customHeight="1" x14ac:dyDescent="0.4">
      <c r="B20" s="15" t="s">
        <v>18</v>
      </c>
      <c r="C20" s="16" t="str">
        <f>IFERROR(C16+C18,"")</f>
        <v/>
      </c>
      <c r="D20" s="17" t="e">
        <f>D16+D18</f>
        <v>#VALUE!</v>
      </c>
      <c r="E20" s="18" t="str">
        <f>IFERROR(C20+D20,"")</f>
        <v/>
      </c>
    </row>
    <row r="21" spans="2:5" ht="23.25" customHeight="1" thickBot="1" x14ac:dyDescent="0.45">
      <c r="B21" s="24" t="s">
        <v>15</v>
      </c>
      <c r="C21" s="25"/>
      <c r="D21" s="26" t="e">
        <f>D17+D19</f>
        <v>#VALUE!</v>
      </c>
      <c r="E21" s="27" t="str">
        <f>IFERROR(D21*1,"")</f>
        <v/>
      </c>
    </row>
    <row r="22" spans="2:5" ht="23.25" customHeight="1" thickTop="1" x14ac:dyDescent="0.4">
      <c r="B22" s="19" t="s">
        <v>3</v>
      </c>
      <c r="C22" s="20" t="str">
        <f>IFERROR(ROUNDDOWN(C20*1.1,0),"")</f>
        <v/>
      </c>
      <c r="D22" s="21" t="e">
        <f>ROUNDDOWN(D20*1.1,0)</f>
        <v>#VALUE!</v>
      </c>
      <c r="E22" s="31" t="str">
        <f>IFERROR(C22+D22,"")</f>
        <v/>
      </c>
    </row>
    <row r="23" spans="2:5" ht="23.25" customHeight="1" x14ac:dyDescent="0.4">
      <c r="B23" s="22" t="s">
        <v>15</v>
      </c>
      <c r="C23" s="28"/>
      <c r="D23" s="29" t="e">
        <f>D22-ROUNDDOWN((D20-D21)*1.1,0)</f>
        <v>#VALUE!</v>
      </c>
      <c r="E23" s="32" t="str">
        <f>IFERROR(D23*1,"")</f>
        <v/>
      </c>
    </row>
    <row r="24" spans="2:5" ht="4.5" customHeight="1" x14ac:dyDescent="0.4"/>
    <row r="25" spans="2:5" x14ac:dyDescent="0.4">
      <c r="B25" s="5" t="s">
        <v>22</v>
      </c>
    </row>
    <row r="26" spans="2:5" x14ac:dyDescent="0.4">
      <c r="B26" s="5" t="s">
        <v>21</v>
      </c>
    </row>
  </sheetData>
  <sheetProtection sheet="1" selectLockedCells="1"/>
  <mergeCells count="3">
    <mergeCell ref="A1:L1"/>
    <mergeCell ref="E16:E17"/>
    <mergeCell ref="E18:E19"/>
  </mergeCells>
  <phoneticPr fontId="3"/>
  <conditionalFormatting sqref="C16:C23">
    <cfRule type="expression" dxfId="2" priority="1" stopIfTrue="1">
      <formula>$E$7=""</formula>
    </cfRule>
  </conditionalFormatting>
  <conditionalFormatting sqref="D16:D23">
    <cfRule type="expression" dxfId="1" priority="3" stopIfTrue="1">
      <formula>$E$8=""</formula>
    </cfRule>
    <cfRule type="expression" dxfId="0" priority="4" stopIfTrue="1">
      <formula>$E$8="無"</formula>
    </cfRule>
  </conditionalFormatting>
  <conditionalFormatting sqref="E20">
    <cfRule type="expression" priority="2" stopIfTrue="1">
      <formula>"OR($C$20="""",$D$20=""""),"""""</formula>
    </cfRule>
  </conditionalFormatting>
  <dataValidations count="3">
    <dataValidation type="list" allowBlank="1" showInputMessage="1" showErrorMessage="1" sqref="E8:E9" xr:uid="{B2FC0548-1D18-4D78-9877-D93143C4E8E9}">
      <formula1>"有,無"</formula1>
    </dataValidation>
    <dataValidation type="list" allowBlank="1" showInputMessage="1" showErrorMessage="1" sqref="E7" xr:uid="{057582ED-B503-47B4-8D7B-E786896E5EF1}">
      <formula1>"　,13,20,25,30,40,50,75,100,150"</formula1>
    </dataValidation>
    <dataValidation type="whole" allowBlank="1" showInputMessage="1" showErrorMessage="1" sqref="E10:E13" xr:uid="{2D659E53-3427-4A68-9B0D-96E90A9DA914}">
      <formula1>0</formula1>
      <formula2>9.99999999999999E+36</formula2>
    </dataValidation>
  </dataValidations>
  <printOptions horizontalCentered="1" verticalCentered="1"/>
  <pageMargins left="0.31496062992125984" right="0.31496062992125984" top="0.74803149606299213" bottom="0.55118110236220474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【R8.11月検針分のみ】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2026-03-12T02:14:44Z</cp:lastPrinted>
  <dcterms:created xsi:type="dcterms:W3CDTF">2026-03-09T05:13:43Z</dcterms:created>
  <dcterms:modified xsi:type="dcterms:W3CDTF">2026-03-26T01:03:15Z</dcterms:modified>
</cp:coreProperties>
</file>