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8025"/>
  <workbookPr defaultThemeVersion="124226"/>
  <xr:revisionPtr xr6:coauthVersionLast="47" xr6:coauthVersionMax="47" documentId="8_{DD8E2131-FF76-4497-BDBF-612AC133DF0E}" revIDLastSave="0" xr10:uidLastSave="{00000000-0000-0000-0000-000000000000}"/>
  <workbookProtection lockStructure="1" workbookAlgorithmName="SHA-512" workbookHashValue="VoKbAjub+ILsMqDGy1Djzw1wiC22gJit60YGSkp2eaRWr1l9QZDwQHkP84jLiVPmAhIWgPJPGWccMu69rk/R+g==" workbookSaltValue="rPOQxkVJAAbZd03fZUEG+w==" workbookSpinCount="100000"/>
  <bookViews>
    <workbookView xr2:uid="{00000000-000D-0000-FFFF-FFFF00000000}" windowHeight="11040" windowWidth="20730" xWindow="-120" yWindow="-120"/>
  </bookViews>
  <sheets>
    <sheet r:id="rId1" name="料金計算" sheetId="1"/>
    <sheet r:id="rId2" name="更新履歴" sheetId="4" state="hidden"/>
  </sheets>
  <definedNames>
    <definedName localSheetId="0" name="_xlnm.Print_Area">料金計算!$B$2:$M$13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" i="1" l="1"/>
  <c r="J12" i="1"/>
  <c r="K13" i="1"/>
  <c r="K12" i="1"/>
  <c r="F13" i="1"/>
  <c r="F12" i="1"/>
  <c r="E13" i="1"/>
  <c r="E12" i="1"/>
  <c r="G12" i="1" l="1"/>
  <c r="H12" i="1" s="1"/>
  <c r="L12" i="1"/>
  <c r="L13" i="1"/>
  <c r="G13" i="1"/>
  <c r="H13" i="1" s="1"/>
  <c r="M12" i="1" l="1"/>
  <c r="M13" i="1"/>
</calcChain>
</file>

<file path=xl/sharedStrings.xml><?xml version="1.0" encoding="utf-8"?>
<sst xmlns="http://schemas.openxmlformats.org/spreadsheetml/2006/main" count="49" uniqueCount="46">
  <si>
    <t>料金計算</t>
    <rPh sb="0" eb="2">
      <t>リョウキン</t>
    </rPh>
    <rPh sb="2" eb="4">
      <t>ケイサン</t>
    </rPh>
    <phoneticPr fontId="2"/>
  </si>
  <si>
    <t>注１）用途が一般用の方のみに対応しています。</t>
    <rPh sb="0" eb="1">
      <t>チュウ</t>
    </rPh>
    <rPh sb="3" eb="5">
      <t>ヨウト</t>
    </rPh>
    <rPh sb="6" eb="8">
      <t>イッパン</t>
    </rPh>
    <rPh sb="8" eb="9">
      <t>ヨウ</t>
    </rPh>
    <rPh sb="10" eb="11">
      <t>カタ</t>
    </rPh>
    <rPh sb="14" eb="16">
      <t>タイオウ</t>
    </rPh>
    <phoneticPr fontId="2"/>
  </si>
  <si>
    <t>注２）公共下水道に接続されている方については、水道料金と下水道使用料の合計金額になります。</t>
    <rPh sb="0" eb="1">
      <t>チュウ</t>
    </rPh>
    <phoneticPr fontId="2"/>
  </si>
  <si>
    <t>使用期間</t>
    <rPh sb="0" eb="2">
      <t>シヨウ</t>
    </rPh>
    <rPh sb="2" eb="4">
      <t>キカン</t>
    </rPh>
    <phoneticPr fontId="2"/>
  </si>
  <si>
    <t>水道料金（円）</t>
    <rPh sb="0" eb="2">
      <t>スイドウ</t>
    </rPh>
    <rPh sb="2" eb="4">
      <t>リョウキン</t>
    </rPh>
    <rPh sb="5" eb="6">
      <t>エン</t>
    </rPh>
    <phoneticPr fontId="2"/>
  </si>
  <si>
    <t>下水道使用料（円）</t>
    <rPh sb="0" eb="2">
      <t>ゲスイ</t>
    </rPh>
    <rPh sb="2" eb="3">
      <t>ドウ</t>
    </rPh>
    <rPh sb="3" eb="5">
      <t>シヨウ</t>
    </rPh>
    <rPh sb="5" eb="6">
      <t>リョウ</t>
    </rPh>
    <rPh sb="7" eb="8">
      <t>エン</t>
    </rPh>
    <phoneticPr fontId="2"/>
  </si>
  <si>
    <t>合計（円）</t>
    <rPh sb="0" eb="2">
      <t>ゴウケイ</t>
    </rPh>
    <rPh sb="3" eb="4">
      <t>エン</t>
    </rPh>
    <phoneticPr fontId="2"/>
  </si>
  <si>
    <t>基本料金</t>
    <rPh sb="0" eb="2">
      <t>キホン</t>
    </rPh>
    <rPh sb="2" eb="4">
      <t>リョウキン</t>
    </rPh>
    <phoneticPr fontId="2"/>
  </si>
  <si>
    <t>従量料金</t>
    <rPh sb="0" eb="2">
      <t>ジュウリョウ</t>
    </rPh>
    <rPh sb="2" eb="4">
      <t>リョウキン</t>
    </rPh>
    <phoneticPr fontId="2"/>
  </si>
  <si>
    <t>消費税</t>
    <rPh sb="0" eb="3">
      <t>ショウヒゼイ</t>
    </rPh>
    <phoneticPr fontId="2"/>
  </si>
  <si>
    <t>上水合計</t>
    <rPh sb="0" eb="2">
      <t>ジョウスイ</t>
    </rPh>
    <rPh sb="2" eb="4">
      <t>ゴウケイ</t>
    </rPh>
    <phoneticPr fontId="2"/>
  </si>
  <si>
    <t>下水合計</t>
    <rPh sb="0" eb="2">
      <t>ゲスイ</t>
    </rPh>
    <rPh sb="2" eb="4">
      <t>ゴウケイ</t>
    </rPh>
    <phoneticPr fontId="2"/>
  </si>
  <si>
    <t>１ヶ月（1ヶ月未満）</t>
    <rPh sb="2" eb="3">
      <t>ゲツ</t>
    </rPh>
    <rPh sb="6" eb="7">
      <t>ゲツ</t>
    </rPh>
    <rPh sb="7" eb="9">
      <t>ミマン</t>
    </rPh>
    <phoneticPr fontId="2"/>
  </si>
  <si>
    <t>2ヶ月（1ヶ月以上）</t>
    <rPh sb="2" eb="3">
      <t>ゲツ</t>
    </rPh>
    <rPh sb="6" eb="7">
      <t>ゲツ</t>
    </rPh>
    <rPh sb="7" eb="9">
      <t>イジョウ</t>
    </rPh>
    <phoneticPr fontId="2"/>
  </si>
  <si>
    <t>Ver1.1</t>
    <phoneticPr fontId="2"/>
  </si>
  <si>
    <t>口径
（ｍｍ）</t>
    <rPh sb="0" eb="2">
      <t>コウケイ</t>
    </rPh>
    <phoneticPr fontId="2"/>
  </si>
  <si>
    <t>Ver1.0</t>
    <phoneticPr fontId="2"/>
  </si>
  <si>
    <t>Ver2.0</t>
    <phoneticPr fontId="2"/>
  </si>
  <si>
    <t>2006/8/18</t>
    <phoneticPr fontId="2"/>
  </si>
  <si>
    <t>2009/7/29</t>
    <phoneticPr fontId="2"/>
  </si>
  <si>
    <t>2009/11/6</t>
    <phoneticPr fontId="2"/>
  </si>
  <si>
    <t>バージョン</t>
    <phoneticPr fontId="2"/>
  </si>
  <si>
    <t>作成日</t>
    <rPh sb="0" eb="3">
      <t>サクセイビ</t>
    </rPh>
    <phoneticPr fontId="2"/>
  </si>
  <si>
    <t>更新履歴</t>
    <rPh sb="0" eb="2">
      <t>コウシン</t>
    </rPh>
    <rPh sb="2" eb="4">
      <t>リレキ</t>
    </rPh>
    <phoneticPr fontId="2"/>
  </si>
  <si>
    <t>更新内容</t>
    <rPh sb="0" eb="2">
      <t>コウシン</t>
    </rPh>
    <rPh sb="2" eb="4">
      <t>ナイヨウ</t>
    </rPh>
    <phoneticPr fontId="2"/>
  </si>
  <si>
    <t>初期バージョン</t>
    <rPh sb="0" eb="2">
      <t>ショキ</t>
    </rPh>
    <phoneticPr fontId="2"/>
  </si>
  <si>
    <t>「注３）」に21年度より行われる下水道使用料改定について言及する文言を付加</t>
    <rPh sb="1" eb="2">
      <t>チュウ</t>
    </rPh>
    <rPh sb="8" eb="10">
      <t>ネンド</t>
    </rPh>
    <rPh sb="12" eb="13">
      <t>オコナ</t>
    </rPh>
    <rPh sb="16" eb="19">
      <t>ゲスイドウ</t>
    </rPh>
    <rPh sb="19" eb="22">
      <t>シヨウリョウ</t>
    </rPh>
    <rPh sb="22" eb="24">
      <t>カイテイ</t>
    </rPh>
    <rPh sb="28" eb="30">
      <t>ゲンキュウ</t>
    </rPh>
    <rPh sb="32" eb="34">
      <t>ブンゲン</t>
    </rPh>
    <rPh sb="35" eb="37">
      <t>フカ</t>
    </rPh>
    <phoneticPr fontId="2"/>
  </si>
  <si>
    <t>21年度からの下水道利用料改定対応</t>
    <rPh sb="2" eb="4">
      <t>ネンド</t>
    </rPh>
    <rPh sb="7" eb="10">
      <t>ゲスイドウ</t>
    </rPh>
    <rPh sb="10" eb="12">
      <t>リヨウ</t>
    </rPh>
    <rPh sb="12" eb="13">
      <t>リョウ</t>
    </rPh>
    <rPh sb="13" eb="15">
      <t>カイテイ</t>
    </rPh>
    <rPh sb="15" eb="17">
      <t>タイオウ</t>
    </rPh>
    <phoneticPr fontId="2"/>
  </si>
  <si>
    <t>検針年月を入力する方式を採用</t>
    <rPh sb="0" eb="2">
      <t>ケンシン</t>
    </rPh>
    <rPh sb="2" eb="4">
      <t>ネンゲツ</t>
    </rPh>
    <rPh sb="5" eb="7">
      <t>ニュウリョク</t>
    </rPh>
    <rPh sb="9" eb="11">
      <t>ホウシキ</t>
    </rPh>
    <rPh sb="12" eb="14">
      <t>サイヨウ</t>
    </rPh>
    <phoneticPr fontId="2"/>
  </si>
  <si>
    <t>Ver2.1</t>
    <phoneticPr fontId="2"/>
  </si>
  <si>
    <t>2013/7/1</t>
    <phoneticPr fontId="2"/>
  </si>
  <si>
    <t>「注４）」の下水道使用料改定について言及する文言を削除</t>
    <rPh sb="1" eb="2">
      <t>チュウ</t>
    </rPh>
    <rPh sb="6" eb="9">
      <t>ゲスイドウ</t>
    </rPh>
    <rPh sb="9" eb="12">
      <t>シヨウリョウ</t>
    </rPh>
    <rPh sb="12" eb="14">
      <t>カイテイ</t>
    </rPh>
    <rPh sb="18" eb="20">
      <t>ゲンキュウ</t>
    </rPh>
    <rPh sb="22" eb="24">
      <t>ブンゲン</t>
    </rPh>
    <rPh sb="25" eb="27">
      <t>サクジョ</t>
    </rPh>
    <phoneticPr fontId="2"/>
  </si>
  <si>
    <t>水量/
排除量</t>
    <phoneticPr fontId="2"/>
  </si>
  <si>
    <r>
      <t>※</t>
    </r>
    <r>
      <rPr>
        <u/>
        <sz val="14"/>
        <rFont val="ＭＳ Ｐゴシック"/>
        <family val="3"/>
        <charset val="128"/>
      </rPr>
      <t>「口径」はドロップダウンリスト</t>
    </r>
    <r>
      <rPr>
        <sz val="14"/>
        <rFont val="ＭＳ Ｐゴシック"/>
        <family val="3"/>
        <charset val="128"/>
      </rPr>
      <t>から選択し、</t>
    </r>
    <r>
      <rPr>
        <u/>
        <sz val="14"/>
        <rFont val="ＭＳ Ｐゴシック"/>
        <family val="3"/>
        <charset val="128"/>
      </rPr>
      <t>「水量/排除量」は数値</t>
    </r>
    <r>
      <rPr>
        <sz val="14"/>
        <rFont val="ＭＳ Ｐゴシック"/>
        <family val="3"/>
        <charset val="128"/>
      </rPr>
      <t>を入力してください。</t>
    </r>
    <rPh sb="2" eb="4">
      <t>コウケイ</t>
    </rPh>
    <rPh sb="18" eb="20">
      <t>センタク</t>
    </rPh>
    <rPh sb="23" eb="25">
      <t>スイリョウ</t>
    </rPh>
    <rPh sb="26" eb="28">
      <t>ハイジョ</t>
    </rPh>
    <rPh sb="28" eb="29">
      <t>リョウ</t>
    </rPh>
    <rPh sb="31" eb="33">
      <t>スウチ</t>
    </rPh>
    <rPh sb="34" eb="36">
      <t>ニュウリョク</t>
    </rPh>
    <phoneticPr fontId="2"/>
  </si>
  <si>
    <t>Ver3.0</t>
    <phoneticPr fontId="2"/>
  </si>
  <si>
    <t>2014/8/25</t>
    <phoneticPr fontId="2"/>
  </si>
  <si>
    <t>検針年月入力の廃止</t>
    <rPh sb="0" eb="2">
      <t>ケンシン</t>
    </rPh>
    <rPh sb="2" eb="4">
      <t>ネンゲツ</t>
    </rPh>
    <rPh sb="4" eb="6">
      <t>ニュウリョク</t>
    </rPh>
    <rPh sb="7" eb="9">
      <t>ハイシ</t>
    </rPh>
    <phoneticPr fontId="2"/>
  </si>
  <si>
    <t>金額カンマ表示の採用</t>
    <rPh sb="0" eb="2">
      <t>キンガク</t>
    </rPh>
    <rPh sb="5" eb="7">
      <t>ヒョウジ</t>
    </rPh>
    <rPh sb="8" eb="10">
      <t>サイヨウ</t>
    </rPh>
    <phoneticPr fontId="2"/>
  </si>
  <si>
    <t>口径未入力時に金額非表示（白地表示）化</t>
    <rPh sb="0" eb="2">
      <t>コウケイ</t>
    </rPh>
    <rPh sb="2" eb="6">
      <t>ミニュウリョクジ</t>
    </rPh>
    <rPh sb="7" eb="9">
      <t>キンガク</t>
    </rPh>
    <rPh sb="9" eb="12">
      <t>ヒヒョウジ</t>
    </rPh>
    <rPh sb="13" eb="15">
      <t>シロジ</t>
    </rPh>
    <rPh sb="15" eb="17">
      <t>ヒョウジ</t>
    </rPh>
    <rPh sb="18" eb="19">
      <t>カ</t>
    </rPh>
    <phoneticPr fontId="2"/>
  </si>
  <si>
    <t>消費税率改定（8%）に対応</t>
    <rPh sb="0" eb="3">
      <t>ショウヒゼイ</t>
    </rPh>
    <rPh sb="3" eb="4">
      <t>リツ</t>
    </rPh>
    <rPh sb="4" eb="6">
      <t>カイテイ</t>
    </rPh>
    <rPh sb="11" eb="13">
      <t>タイオウ</t>
    </rPh>
    <phoneticPr fontId="2"/>
  </si>
  <si>
    <t>（口径は、「上下水道使用量・料金等のお知らせ」又は「納入通知書」等をご確認ください。また下水道使用料のみ知りたい方は、口径はご自由に選択してください。）</t>
    <rPh sb="1" eb="3">
      <t>コウケイ</t>
    </rPh>
    <rPh sb="6" eb="8">
      <t>ジョウゲ</t>
    </rPh>
    <rPh sb="8" eb="10">
      <t>スイドウ</t>
    </rPh>
    <rPh sb="10" eb="13">
      <t>シヨウリョウ</t>
    </rPh>
    <rPh sb="14" eb="16">
      <t>リョウキン</t>
    </rPh>
    <rPh sb="16" eb="17">
      <t>トウ</t>
    </rPh>
    <rPh sb="19" eb="20">
      <t>シ</t>
    </rPh>
    <rPh sb="23" eb="24">
      <t>マタ</t>
    </rPh>
    <rPh sb="26" eb="28">
      <t>ノウニュウ</t>
    </rPh>
    <rPh sb="28" eb="31">
      <t>ツウチショ</t>
    </rPh>
    <rPh sb="32" eb="33">
      <t>トウ</t>
    </rPh>
    <rPh sb="35" eb="37">
      <t>カクニン</t>
    </rPh>
    <rPh sb="44" eb="47">
      <t>ゲスイドウ</t>
    </rPh>
    <rPh sb="47" eb="50">
      <t>シヨウリョウ</t>
    </rPh>
    <rPh sb="52" eb="53">
      <t>シ</t>
    </rPh>
    <rPh sb="56" eb="57">
      <t>カタ</t>
    </rPh>
    <rPh sb="59" eb="61">
      <t>コウケイ</t>
    </rPh>
    <rPh sb="63" eb="65">
      <t>ジユウ</t>
    </rPh>
    <rPh sb="66" eb="68">
      <t>センタク</t>
    </rPh>
    <phoneticPr fontId="2"/>
  </si>
  <si>
    <t>口径の確認方法等文言の挿入</t>
    <rPh sb="0" eb="2">
      <t>コウケイ</t>
    </rPh>
    <rPh sb="3" eb="5">
      <t>カクニン</t>
    </rPh>
    <rPh sb="5" eb="7">
      <t>ホウホウ</t>
    </rPh>
    <rPh sb="7" eb="8">
      <t>トウ</t>
    </rPh>
    <rPh sb="8" eb="10">
      <t>モンゴン</t>
    </rPh>
    <rPh sb="11" eb="13">
      <t>ソウニュウ</t>
    </rPh>
    <phoneticPr fontId="2"/>
  </si>
  <si>
    <t>下水道使用料計算の単純化（使用料改定に伴う段階計算シートの削除）</t>
    <rPh sb="0" eb="3">
      <t>ゲスイドウ</t>
    </rPh>
    <rPh sb="3" eb="6">
      <t>シヨウリョウ</t>
    </rPh>
    <rPh sb="6" eb="8">
      <t>ケイサン</t>
    </rPh>
    <rPh sb="9" eb="12">
      <t>タンジュンカ</t>
    </rPh>
    <rPh sb="13" eb="16">
      <t>シヨウリョウ</t>
    </rPh>
    <rPh sb="16" eb="18">
      <t>カイテイ</t>
    </rPh>
    <rPh sb="19" eb="20">
      <t>トモナ</t>
    </rPh>
    <rPh sb="21" eb="23">
      <t>ダンカイ</t>
    </rPh>
    <rPh sb="23" eb="25">
      <t>ケイサン</t>
    </rPh>
    <rPh sb="29" eb="31">
      <t>サクジョ</t>
    </rPh>
    <phoneticPr fontId="2"/>
  </si>
  <si>
    <t>注３）消費税率１０％に対応しています。</t>
    <rPh sb="0" eb="1">
      <t>チュウ</t>
    </rPh>
    <rPh sb="3" eb="6">
      <t>ショウヒゼイ</t>
    </rPh>
    <rPh sb="6" eb="7">
      <t>リツ</t>
    </rPh>
    <rPh sb="11" eb="13">
      <t>タイオウ</t>
    </rPh>
    <phoneticPr fontId="2"/>
  </si>
  <si>
    <t>Ver6.0</t>
    <phoneticPr fontId="2"/>
  </si>
  <si>
    <t>注４）令和８年１０月１日付け下水道使用料の改定を反映しています。</t>
    <rPh sb="0" eb="1">
      <t>チュウ</t>
    </rPh>
    <rPh sb="3" eb="5">
      <t>レイワ</t>
    </rPh>
    <rPh sb="6" eb="7">
      <t>ネン</t>
    </rPh>
    <rPh sb="9" eb="10">
      <t>ガツ</t>
    </rPh>
    <rPh sb="11" eb="12">
      <t>ニチ</t>
    </rPh>
    <rPh sb="12" eb="13">
      <t>ツ</t>
    </rPh>
    <rPh sb="14" eb="17">
      <t>ゲスイドウ</t>
    </rPh>
    <rPh sb="17" eb="20">
      <t>シヨウリョウ</t>
    </rPh>
    <rPh sb="21" eb="23">
      <t>カイテイ</t>
    </rPh>
    <rPh sb="24" eb="26">
      <t>ハンエイ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</si>
</sst>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Protection="1">
      <alignment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2" borderId="1" xfId="0" applyFill="1" applyBorder="1" applyAlignment="1" applyProtection="1">
      <alignment horizontal="center" vertical="center"/>
      <protection hidden="1"/>
    </xf>
    <xf numFmtId="0" fontId="0" fillId="2" borderId="2" xfId="0" applyFill="1" applyBorder="1" applyAlignment="1" applyProtection="1">
      <alignment horizontal="center" vertical="center"/>
      <protection hidden="1"/>
    </xf>
    <xf numFmtId="0" fontId="0" fillId="2" borderId="3" xfId="0" applyFill="1" applyBorder="1" applyAlignment="1" applyProtection="1">
      <alignment horizontal="center" vertical="center"/>
      <protection hidden="1"/>
    </xf>
    <xf numFmtId="0" fontId="0" fillId="2" borderId="4" xfId="0" applyFill="1" applyBorder="1" applyAlignment="1" applyProtection="1">
      <alignment horizontal="center" vertical="center"/>
      <protection hidden="1"/>
    </xf>
    <xf numFmtId="0" fontId="0" fillId="2" borderId="5" xfId="0" applyFill="1" applyBorder="1" applyAlignment="1" applyProtection="1">
      <alignment horizontal="center" vertical="center"/>
      <protection hidden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6" xfId="0" applyNumberFormat="1" applyBorder="1">
      <alignment vertical="center"/>
    </xf>
    <xf numFmtId="0" fontId="0" fillId="3" borderId="7" xfId="0" applyFill="1" applyBorder="1" applyProtection="1">
      <alignment vertical="center"/>
      <protection locked="0"/>
    </xf>
    <xf numFmtId="38" fontId="0" fillId="0" borderId="8" xfId="1" applyFont="1" applyBorder="1" applyAlignment="1" applyProtection="1">
      <alignment horizontal="right" vertical="center"/>
      <protection hidden="1"/>
    </xf>
    <xf numFmtId="38" fontId="0" fillId="0" borderId="9" xfId="1" applyFont="1" applyBorder="1" applyProtection="1">
      <alignment vertical="center"/>
      <protection hidden="1"/>
    </xf>
    <xf numFmtId="38" fontId="0" fillId="0" borderId="10" xfId="1" applyFont="1" applyBorder="1" applyProtection="1">
      <alignment vertical="center"/>
      <protection hidden="1"/>
    </xf>
    <xf numFmtId="38" fontId="0" fillId="0" borderId="4" xfId="1" applyFont="1" applyBorder="1" applyProtection="1">
      <alignment vertical="center"/>
      <protection hidden="1"/>
    </xf>
    <xf numFmtId="38" fontId="0" fillId="0" borderId="11" xfId="1" applyFont="1" applyBorder="1" applyAlignment="1" applyProtection="1">
      <alignment horizontal="right" vertical="center"/>
      <protection hidden="1"/>
    </xf>
    <xf numFmtId="38" fontId="0" fillId="0" borderId="12" xfId="1" applyFont="1" applyBorder="1" applyAlignment="1" applyProtection="1">
      <alignment horizontal="right" vertical="center"/>
      <protection hidden="1"/>
    </xf>
    <xf numFmtId="38" fontId="0" fillId="0" borderId="13" xfId="1" applyFont="1" applyBorder="1" applyProtection="1">
      <alignment vertical="center"/>
      <protection hidden="1"/>
    </xf>
    <xf numFmtId="38" fontId="0" fillId="0" borderId="14" xfId="1" applyFont="1" applyBorder="1" applyProtection="1">
      <alignment vertical="center"/>
      <protection hidden="1"/>
    </xf>
    <xf numFmtId="38" fontId="0" fillId="0" borderId="5" xfId="1" applyFont="1" applyBorder="1" applyProtection="1">
      <alignment vertical="center"/>
      <protection hidden="1"/>
    </xf>
    <xf numFmtId="38" fontId="0" fillId="0" borderId="6" xfId="1" applyFont="1" applyBorder="1" applyProtection="1">
      <alignment vertical="center"/>
      <protection hidden="1"/>
    </xf>
    <xf numFmtId="0" fontId="6" fillId="0" borderId="0" xfId="0" applyFont="1">
      <alignment vertical="center"/>
    </xf>
    <xf numFmtId="0" fontId="0" fillId="2" borderId="6" xfId="0" applyFill="1" applyBorder="1" applyAlignment="1" applyProtection="1">
      <alignment horizontal="center" vertical="center"/>
      <protection hidden="1"/>
    </xf>
    <xf numFmtId="0" fontId="0" fillId="2" borderId="15" xfId="0" applyFill="1" applyBorder="1" applyAlignment="1" applyProtection="1">
      <alignment horizontal="center" vertical="center"/>
      <protection hidden="1"/>
    </xf>
    <xf numFmtId="0" fontId="0" fillId="2" borderId="6" xfId="0" applyFill="1" applyBorder="1" applyAlignment="1" applyProtection="1">
      <alignment horizontal="center" vertical="center" wrapText="1"/>
      <protection hidden="1"/>
    </xf>
    <xf numFmtId="0" fontId="0" fillId="2" borderId="16" xfId="0" applyFill="1" applyBorder="1" applyAlignment="1" applyProtection="1">
      <alignment horizontal="center" vertical="center"/>
      <protection hidden="1"/>
    </xf>
    <xf numFmtId="49" fontId="0" fillId="0" borderId="16" xfId="0" applyNumberForma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30"/>
  <sheetViews>
    <sheetView showGridLines="0" showRowColHeaders="0" tabSelected="1" zoomScaleNormal="100" workbookViewId="0">
      <selection activeCell="C12" sqref="C12"/>
    </sheetView>
  </sheetViews>
  <sheetFormatPr defaultRowHeight="13.5" x14ac:dyDescent="0.15"/>
  <cols>
    <col min="1" max="1" width="5.625" customWidth="1"/>
    <col min="2" max="2" width="18.625" customWidth="1"/>
    <col min="3" max="3" width="7.625" customWidth="1"/>
    <col min="4" max="4" width="8.625" customWidth="1"/>
    <col min="5" max="5" width="9.625" customWidth="1"/>
    <col min="6" max="6" width="11.625" customWidth="1"/>
    <col min="7" max="8" width="11.125" style="1" customWidth="1"/>
    <col min="9" max="9" width="9.625" style="1" customWidth="1"/>
    <col min="10" max="10" width="11.625" style="1" customWidth="1"/>
    <col min="11" max="11" width="11.125" style="1" customWidth="1"/>
    <col min="12" max="12" width="11.625" style="1" customWidth="1"/>
    <col min="13" max="13" width="12.625" style="1" customWidth="1"/>
    <col min="14" max="14" width="11.125" style="1" customWidth="1"/>
    <col min="15" max="15" width="12.875" style="1" customWidth="1"/>
  </cols>
  <sheetData>
    <row r="1" spans="2:15" ht="30" customHeight="1" x14ac:dyDescent="0.15"/>
    <row r="2" spans="2:15" ht="20.25" customHeight="1" x14ac:dyDescent="0.15">
      <c r="B2" s="8" t="s">
        <v>0</v>
      </c>
      <c r="C2" s="24" t="s">
        <v>44</v>
      </c>
      <c r="D2" s="8"/>
    </row>
    <row r="3" spans="2:15" ht="20.25" customHeight="1" x14ac:dyDescent="0.15">
      <c r="B3" t="s">
        <v>1</v>
      </c>
    </row>
    <row r="4" spans="2:15" ht="20.25" customHeight="1" x14ac:dyDescent="0.15">
      <c r="B4" t="s">
        <v>2</v>
      </c>
    </row>
    <row r="5" spans="2:15" ht="20.25" customHeight="1" x14ac:dyDescent="0.15">
      <c r="B5" s="24" t="s">
        <v>43</v>
      </c>
    </row>
    <row r="6" spans="2:15" ht="20.25" customHeight="1" x14ac:dyDescent="0.15">
      <c r="B6" s="24" t="s">
        <v>45</v>
      </c>
    </row>
    <row r="7" spans="2:15" ht="20.25" customHeight="1" x14ac:dyDescent="0.15">
      <c r="B7" s="24"/>
    </row>
    <row r="8" spans="2:15" ht="20.25" customHeight="1" x14ac:dyDescent="0.15">
      <c r="B8" s="9" t="s">
        <v>33</v>
      </c>
      <c r="C8" s="9"/>
      <c r="D8" s="9"/>
    </row>
    <row r="9" spans="2:15" ht="20.25" customHeight="1" x14ac:dyDescent="0.15">
      <c r="B9" t="s">
        <v>40</v>
      </c>
      <c r="C9" s="9"/>
      <c r="D9" s="9"/>
    </row>
    <row r="10" spans="2:15" ht="30" customHeight="1" x14ac:dyDescent="0.15">
      <c r="B10" s="25" t="s">
        <v>3</v>
      </c>
      <c r="C10" s="27" t="s">
        <v>15</v>
      </c>
      <c r="D10" s="27" t="s">
        <v>32</v>
      </c>
      <c r="E10" s="25" t="s">
        <v>4</v>
      </c>
      <c r="F10" s="25"/>
      <c r="G10" s="25"/>
      <c r="H10" s="25"/>
      <c r="I10" s="25" t="s">
        <v>5</v>
      </c>
      <c r="J10" s="25"/>
      <c r="K10" s="25"/>
      <c r="L10" s="25"/>
      <c r="M10" s="25" t="s">
        <v>6</v>
      </c>
      <c r="N10"/>
      <c r="O10"/>
    </row>
    <row r="11" spans="2:15" ht="30" customHeight="1" thickBot="1" x14ac:dyDescent="0.2">
      <c r="B11" s="26"/>
      <c r="C11" s="28"/>
      <c r="D11" s="28"/>
      <c r="E11" s="3" t="s">
        <v>7</v>
      </c>
      <c r="F11" s="4" t="s">
        <v>8</v>
      </c>
      <c r="G11" s="4" t="s">
        <v>9</v>
      </c>
      <c r="H11" s="5" t="s">
        <v>10</v>
      </c>
      <c r="I11" s="3" t="s">
        <v>7</v>
      </c>
      <c r="J11" s="4" t="s">
        <v>8</v>
      </c>
      <c r="K11" s="4" t="s">
        <v>9</v>
      </c>
      <c r="L11" s="5" t="s">
        <v>11</v>
      </c>
      <c r="M11" s="26"/>
      <c r="N11"/>
      <c r="O11"/>
    </row>
    <row r="12" spans="2:15" ht="30" customHeight="1" thickTop="1" thickBot="1" x14ac:dyDescent="0.2">
      <c r="B12" s="6" t="s">
        <v>12</v>
      </c>
      <c r="C12" s="13"/>
      <c r="D12" s="13"/>
      <c r="E12" s="14">
        <f>IF(C12=13,250,IF(C12=20,380,IF(C12=25,850,IF(C12=30,1550,IF(C12=40,2950,IF(C12=50,5500,IF(C12=75,11500,IF(C12=100,18500,40000))))))))</f>
        <v>40000</v>
      </c>
      <c r="F12" s="15">
        <f>IF($D$12&lt;=8,60*$D$12,IF(AND($D$12&gt;=9,$D$12&lt;=15),((85*$D$12)-200),IF(AND($D$12&gt;=16,$D$12&lt;=30),((125*$D$12)-800),IF(AND($D$12&gt;=31,$D$12&lt;=50),((185*$D$12)-2600),IF(AND($D$12&gt;=51,$D$12&lt;=150),((240*$D$12)-5350),IF(AND($D$12&gt;=151,$D$12&lt;=250),((300*$D$12)-14350),IF($D$12&gt;=251,((350*$D$12)-26850))))))))</f>
        <v>0</v>
      </c>
      <c r="G12" s="15">
        <f>ROUNDDOWN((E12+F12)*0.1,0)</f>
        <v>4000</v>
      </c>
      <c r="H12" s="16">
        <f>SUM(E12:G12)</f>
        <v>44000</v>
      </c>
      <c r="I12" s="17">
        <v>657</v>
      </c>
      <c r="J12" s="15">
        <f>IF($D$12&lt;=10,50*$D$12,IF(AND($D$12&gt;=11,$D$12&lt;=20),((90*$D$12)-400),IF(AND($D$12&gt;=21,$D$12&lt;=30),((119*$D$12)-980),IF(AND($D$12&gt;=31,$D$12&lt;=50),((147*$D$12)-1820),IF(AND($D$12&gt;=51,$D$12&lt;=200),((170*$D$12)-2970),IF(AND($D$12&gt;=201,$D$12&lt;=500),((198*$D$12)-8570),IF($D$12&gt;=501,((215*$D$12)-17070))))))))</f>
        <v>0</v>
      </c>
      <c r="K12" s="15">
        <f>ROUNDDOWN((I12+J12)*0.1,0)</f>
        <v>65</v>
      </c>
      <c r="L12" s="16">
        <f>SUM(I12:K12)</f>
        <v>722</v>
      </c>
      <c r="M12" s="18">
        <f>E12+F12+G12+I12+J12+K12</f>
        <v>44722</v>
      </c>
      <c r="N12"/>
      <c r="O12"/>
    </row>
    <row r="13" spans="2:15" ht="30" customHeight="1" thickBot="1" x14ac:dyDescent="0.2">
      <c r="B13" s="7" t="s">
        <v>13</v>
      </c>
      <c r="C13" s="13"/>
      <c r="D13" s="13"/>
      <c r="E13" s="19">
        <f>IF(C13=13,500,IF(C13=20,760,IF(C13=25,1700,IF(C13=30,3100,IF(C13=40,5900,IF(C13=50,11000,IF(C13=75,23000,IF(C13=100,37000,80000))))))))</f>
        <v>80000</v>
      </c>
      <c r="F13" s="20">
        <f>IF($D$13&lt;=16,60*$D$13,IF(AND($D$13&gt;=17,$D$13&lt;=30),((85*$D$13)-400),IF(AND($D$13&gt;=31,$D$13&lt;=60),((125*$D$13)-1600),IF(AND($D$13&gt;=61,$D$13&lt;=100),((185*$D$13)-5200),IF(AND($D$13&gt;=101,$D$13&lt;=300),((240*$D$13)-10700),IF(AND($D$13&gt;=301,$D$13&lt;=500),((300*$D$13)-28700),IF($D$13&gt;=501,((350*$D$13)-53700))))))))</f>
        <v>0</v>
      </c>
      <c r="G13" s="20">
        <f>ROUNDDOWN((E13+F13)*0.1,0)</f>
        <v>8000</v>
      </c>
      <c r="H13" s="21">
        <f>SUM($E$13:$G$13)</f>
        <v>88000</v>
      </c>
      <c r="I13" s="22">
        <v>1314</v>
      </c>
      <c r="J13" s="20">
        <f>IF($D$13&lt;=20,50*$D$13,IF(AND($D$13&gt;=21,$D$13&lt;=40),((90*$D$13)-800),IF(AND($D$13&gt;=41,$D$13&lt;=60),((119*$D$13)-1960),IF(AND($D$13&gt;=61,$D$13&lt;=100),((147*$D$13)-3640),IF(AND($D$13&gt;=101,$D$13&lt;=400),((170*$D$13)-5940),IF(AND($D$13&gt;=401,$D$13&lt;=1000),((198*$D$13)-17140),IF($D$13&gt;=1001,((215*$D$13)-34140))))))))</f>
        <v>0</v>
      </c>
      <c r="K13" s="20">
        <f>ROUNDDOWN((I13+J13)*0.1,0)</f>
        <v>131</v>
      </c>
      <c r="L13" s="21">
        <f>SUM($I$13:$K$13)</f>
        <v>1445</v>
      </c>
      <c r="M13" s="23">
        <f>E13+F13+G13+I13+J13+K13</f>
        <v>89445</v>
      </c>
      <c r="N13"/>
      <c r="O13"/>
    </row>
    <row r="19" spans="2:15" x14ac:dyDescent="0.15">
      <c r="B19" s="10"/>
      <c r="C19" s="10"/>
      <c r="D19" s="10"/>
      <c r="E19" s="10"/>
    </row>
    <row r="20" spans="2:15" x14ac:dyDescent="0.15">
      <c r="I20" s="2"/>
      <c r="J20" s="2"/>
      <c r="K20" s="2"/>
      <c r="L20" s="2"/>
      <c r="M20" s="2"/>
      <c r="N20" s="2"/>
      <c r="O20"/>
    </row>
    <row r="21" spans="2:15" x14ac:dyDescent="0.15">
      <c r="J21" s="2"/>
    </row>
    <row r="22" spans="2:15" x14ac:dyDescent="0.15">
      <c r="J22" s="2"/>
    </row>
    <row r="30" spans="2:15" x14ac:dyDescent="0.15">
      <c r="B30" s="10"/>
      <c r="C30" s="10"/>
      <c r="D30" s="10"/>
      <c r="E30" s="10"/>
    </row>
  </sheetData>
  <sheetProtection algorithmName="SHA-512" hashValue="zI3RsuIs9JK5zhT970dFMxvcQwbUP/OirR3M/E87tf5mhT9PsDnZ7EEqTfYqFxijGhjd3v9rS3KoVg4qVZDPkQ==" saltValue="6vMLMYp9YbVguV0O+Raqhg==" spinCount="100000" sheet="1" selectLockedCells="1"/>
  <protectedRanges>
    <protectedRange sqref="D12:D13" name="範囲1"/>
    <protectedRange sqref="C12:C13" name="範囲1_1"/>
  </protectedRanges>
  <mergeCells count="6">
    <mergeCell ref="M10:M11"/>
    <mergeCell ref="E10:H10"/>
    <mergeCell ref="I10:L10"/>
    <mergeCell ref="B10:B11"/>
    <mergeCell ref="C10:C11"/>
    <mergeCell ref="D10:D11"/>
  </mergeCells>
  <phoneticPr fontId="2"/>
  <conditionalFormatting sqref="E12:M12">
    <cfRule type="expression" dxfId="1" priority="2" stopIfTrue="1">
      <formula>$C$12=""</formula>
    </cfRule>
  </conditionalFormatting>
  <conditionalFormatting sqref="E13:M13">
    <cfRule type="expression" dxfId="0" priority="1" stopIfTrue="1">
      <formula>$C$13=""</formula>
    </cfRule>
  </conditionalFormatting>
  <dataValidations count="2">
    <dataValidation type="list" showInputMessage="1" showErrorMessage="1" errorTitle="エラー" error="口径に誤りがあります！！" sqref="C12:C13" xr:uid="{B6BB06E8-A9FC-4533-B3CA-E1A9C7C7187F}">
      <formula1>"13,20,25,30,40,50,75,100,150"</formula1>
    </dataValidation>
    <dataValidation type="whole" showInputMessage="1" showErrorMessage="1" errorTitle="エラー" error="水量（排除量）が正しくありません！！" sqref="D12:D13" xr:uid="{00000000-0002-0000-0000-000001000000}">
      <formula1>0</formula1>
      <formula2>999999999999999</formula2>
    </dataValidation>
  </dataValidations>
  <pageMargins left="0.78740157480314965" right="0.78740157480314965" top="0.98425196850393704" bottom="0.98425196850393704" header="0.51181102362204722" footer="0.51181102362204722"/>
  <pageSetup paperSize="9" scale="9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14"/>
  <sheetViews>
    <sheetView zoomScaleNormal="100" workbookViewId="0">
      <selection activeCell="D12" sqref="D12"/>
    </sheetView>
  </sheetViews>
  <sheetFormatPr defaultRowHeight="13.5" x14ac:dyDescent="0.15"/>
  <cols>
    <col min="1" max="2" width="9" style="11"/>
    <col min="3" max="3" width="16.5" style="11" bestFit="1" customWidth="1"/>
    <col min="4" max="4" width="69.375" style="11" bestFit="1" customWidth="1"/>
    <col min="5" max="16384" width="9" style="11"/>
  </cols>
  <sheetData>
    <row r="2" spans="2:4" x14ac:dyDescent="0.15">
      <c r="B2" s="11" t="s">
        <v>23</v>
      </c>
    </row>
    <row r="3" spans="2:4" x14ac:dyDescent="0.15">
      <c r="B3" s="12" t="s">
        <v>21</v>
      </c>
      <c r="C3" s="12" t="s">
        <v>22</v>
      </c>
      <c r="D3" s="12" t="s">
        <v>24</v>
      </c>
    </row>
    <row r="4" spans="2:4" x14ac:dyDescent="0.15">
      <c r="B4" s="12" t="s">
        <v>16</v>
      </c>
      <c r="C4" s="12" t="s">
        <v>18</v>
      </c>
      <c r="D4" s="12" t="s">
        <v>25</v>
      </c>
    </row>
    <row r="5" spans="2:4" x14ac:dyDescent="0.15">
      <c r="B5" s="12" t="s">
        <v>14</v>
      </c>
      <c r="C5" s="12" t="s">
        <v>19</v>
      </c>
      <c r="D5" s="12" t="s">
        <v>26</v>
      </c>
    </row>
    <row r="6" spans="2:4" x14ac:dyDescent="0.15">
      <c r="B6" s="29" t="s">
        <v>17</v>
      </c>
      <c r="C6" s="29" t="s">
        <v>20</v>
      </c>
      <c r="D6" s="12" t="s">
        <v>27</v>
      </c>
    </row>
    <row r="7" spans="2:4" x14ac:dyDescent="0.15">
      <c r="B7" s="30"/>
      <c r="C7" s="30"/>
      <c r="D7" s="12" t="s">
        <v>28</v>
      </c>
    </row>
    <row r="8" spans="2:4" x14ac:dyDescent="0.15">
      <c r="B8" s="12" t="s">
        <v>29</v>
      </c>
      <c r="C8" s="12" t="s">
        <v>30</v>
      </c>
      <c r="D8" s="12" t="s">
        <v>31</v>
      </c>
    </row>
    <row r="9" spans="2:4" x14ac:dyDescent="0.15">
      <c r="B9" s="29" t="s">
        <v>34</v>
      </c>
      <c r="C9" s="29" t="s">
        <v>35</v>
      </c>
      <c r="D9" s="12" t="s">
        <v>39</v>
      </c>
    </row>
    <row r="10" spans="2:4" x14ac:dyDescent="0.15">
      <c r="B10" s="31"/>
      <c r="C10" s="31"/>
      <c r="D10" s="12" t="s">
        <v>36</v>
      </c>
    </row>
    <row r="11" spans="2:4" x14ac:dyDescent="0.15">
      <c r="B11" s="31"/>
      <c r="C11" s="31"/>
      <c r="D11" s="12" t="s">
        <v>42</v>
      </c>
    </row>
    <row r="12" spans="2:4" x14ac:dyDescent="0.15">
      <c r="B12" s="31"/>
      <c r="C12" s="31"/>
      <c r="D12" s="12" t="s">
        <v>37</v>
      </c>
    </row>
    <row r="13" spans="2:4" x14ac:dyDescent="0.15">
      <c r="B13" s="31"/>
      <c r="C13" s="31"/>
      <c r="D13" s="12" t="s">
        <v>38</v>
      </c>
    </row>
    <row r="14" spans="2:4" x14ac:dyDescent="0.15">
      <c r="B14" s="30"/>
      <c r="C14" s="30"/>
      <c r="D14" s="12" t="s">
        <v>41</v>
      </c>
    </row>
  </sheetData>
  <mergeCells count="4">
    <mergeCell ref="C6:C7"/>
    <mergeCell ref="B6:B7"/>
    <mergeCell ref="B9:B14"/>
    <mergeCell ref="C9:C14"/>
  </mergeCells>
  <phoneticPr fontId="2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料金計算</vt:lpstr>
      <vt:lpstr>更新履歴</vt:lpstr>
      <vt:lpstr>料金計算!Print_Area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2014-08-25T07:19:51Z</cp:lastPrinted>
  <dcterms:created xsi:type="dcterms:W3CDTF">2006-08-15T02:09:44Z</dcterms:created>
  <dcterms:modified xsi:type="dcterms:W3CDTF">2026-09-15T01:38:00Z</dcterms:modified>
</cp:coreProperties>
</file>